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ap Table" sheetId="1" state="visible" r:id="rId1"/>
    <sheet name="Assumptions &amp; Note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"/>
    <numFmt numFmtId="165" formatCode="0.0%"/>
    <numFmt numFmtId="166" formatCode="$#,##0.0000"/>
  </numFmts>
  <fonts count="12">
    <font>
      <name val="Calibri"/>
      <family val="2"/>
      <color theme="1"/>
      <sz val="11"/>
      <scheme val="minor"/>
    </font>
    <font>
      <name val="Arial"/>
      <b val="1"/>
      <sz val="13"/>
    </font>
    <font>
      <name val="Arial"/>
      <i val="1"/>
      <color rgb="00666666"/>
      <sz val="9"/>
    </font>
    <font>
      <name val="Arial"/>
      <b val="1"/>
      <color rgb="00FFFFFF"/>
      <sz val="10"/>
    </font>
    <font>
      <name val="Arial"/>
      <b val="1"/>
      <color rgb="00000000"/>
      <sz val="10"/>
    </font>
    <font>
      <name val="Arial"/>
      <sz val="10"/>
    </font>
    <font>
      <name val="Arial"/>
      <color rgb="000000FF"/>
    </font>
    <font>
      <name val="Arial"/>
      <color rgb="00000000"/>
    </font>
    <font>
      <name val="Arial"/>
      <b val="1"/>
      <sz val="10"/>
    </font>
    <font>
      <name val="Arial"/>
      <b val="1"/>
      <color rgb="00000000"/>
    </font>
    <font>
      <name val="Arial"/>
      <i val="1"/>
      <sz val="10"/>
    </font>
    <font>
      <name val="Arial"/>
      <i val="1"/>
      <color rgb="00888888"/>
      <sz val="9"/>
    </font>
  </fonts>
  <fills count="7">
    <fill>
      <patternFill/>
    </fill>
    <fill>
      <patternFill patternType="gray125"/>
    </fill>
    <fill>
      <patternFill patternType="solid">
        <fgColor rgb="002d5f3f"/>
      </patternFill>
    </fill>
    <fill>
      <patternFill patternType="solid">
        <fgColor rgb="00F2F2F2"/>
      </patternFill>
    </fill>
    <fill>
      <patternFill patternType="solid">
        <fgColor rgb="00FFFF00"/>
      </patternFill>
    </fill>
    <fill>
      <patternFill patternType="solid">
        <fgColor rgb="00E8F0EB"/>
      </patternFill>
    </fill>
    <fill>
      <patternFill patternType="solid">
        <fgColor rgb="00DAEEF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pivotButton="0" quotePrefix="0" xfId="0"/>
    <xf numFmtId="0" fontId="3" fillId="2" borderId="0" applyAlignment="1" pivotButton="0" quotePrefix="0" xfId="0">
      <alignment horizontal="left" vertical="center"/>
    </xf>
    <xf numFmtId="0" fontId="4" fillId="3" borderId="0" applyAlignment="1" pivotButton="0" quotePrefix="0" xfId="0">
      <alignment horizontal="center" vertical="center" wrapText="1"/>
    </xf>
    <xf numFmtId="0" fontId="5" fillId="0" borderId="0" pivotButton="0" quotePrefix="0" xfId="0"/>
    <xf numFmtId="164" fontId="6" fillId="4" borderId="0" pivotButton="0" quotePrefix="0" xfId="0"/>
    <xf numFmtId="165" fontId="6" fillId="4" borderId="0" pivotButton="0" quotePrefix="0" xfId="0"/>
    <xf numFmtId="1" fontId="6" fillId="4" borderId="0" pivotButton="0" quotePrefix="0" xfId="0"/>
    <xf numFmtId="3" fontId="6" fillId="4" borderId="0" pivotButton="0" quotePrefix="0" xfId="0"/>
    <xf numFmtId="164" fontId="7" fillId="0" borderId="0" pivotButton="0" quotePrefix="0" xfId="0"/>
    <xf numFmtId="166" fontId="7" fillId="0" borderId="0" pivotButton="0" quotePrefix="0" xfId="0"/>
    <xf numFmtId="166" fontId="7" fillId="5" borderId="0" pivotButton="0" quotePrefix="0" xfId="0"/>
    <xf numFmtId="3" fontId="7" fillId="0" borderId="0" pivotButton="0" quotePrefix="0" xfId="0"/>
    <xf numFmtId="10" fontId="7" fillId="0" borderId="0" pivotButton="0" quotePrefix="0" xfId="0"/>
    <xf numFmtId="0" fontId="8" fillId="0" borderId="0" pivotButton="0" quotePrefix="0" xfId="0"/>
    <xf numFmtId="3" fontId="9" fillId="6" borderId="0" pivotButton="0" quotePrefix="0" xfId="0"/>
    <xf numFmtId="10" fontId="9" fillId="6" borderId="0" pivotButton="0" quotePrefix="0" xfId="0"/>
    <xf numFmtId="0" fontId="10" fillId="0" borderId="0" pivotButton="0" quotePrefix="0" xfId="0"/>
    <xf numFmtId="0" fontId="9" fillId="6" borderId="0" pivotButton="0" quotePrefix="0" xfId="0"/>
    <xf numFmtId="164" fontId="9" fillId="6" borderId="0" pivotButton="0" quotePrefix="0" xfId="0"/>
    <xf numFmtId="165" fontId="7" fillId="0" borderId="0" pivotButton="0" quotePrefix="0" xfId="0"/>
    <xf numFmtId="0" fontId="1" fillId="0" borderId="0" pivotButton="0" quotePrefix="0" xfId="0"/>
    <xf numFmtId="0" fontId="3" fillId="2" borderId="0" applyAlignment="1" pivotButton="0" quotePrefix="0" xfId="0">
      <alignment horizontal="left"/>
    </xf>
    <xf numFmtId="0" fontId="5" fillId="0" borderId="0" applyAlignment="1" pivotButton="0" quotePrefix="0" xfId="0">
      <alignment vertical="top" wrapText="1"/>
    </xf>
    <xf numFmtId="0" fontId="1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omments/comment1.xml><?xml version="1.0" encoding="utf-8"?>
<comments xmlns="http://schemas.openxmlformats.org/spreadsheetml/2006/main">
  <authors>
    <author>Fish Audio Placeholder</author>
  </authors>
  <commentList>
    <comment ref="B6" authorId="0" shapeId="0">
      <text>
        <t>Source: negotiated; enter your pre-money valuation in dollars</t>
      </text>
    </comment>
    <comment ref="B7" authorId="0" shapeId="0">
      <text>
        <t>Source: term sheet; total new money raised in this round</t>
      </text>
    </comment>
    <comment ref="B8" authorId="0" shapeId="0">
      <text>
        <t>Fish Audio: explain SAFE valuation cap conversion mechanics</t>
      </text>
    </comment>
    <comment ref="B9" authorId="0" shapeId="0">
      <text>
        <t>Fish Audio: cap determines SAFE price per share at conversion</t>
      </text>
    </comment>
    <comment ref="B10" authorId="0" shapeId="0">
      <text>
        <t>Source: SAFE agreement; discount applied to Series Seed price</t>
      </text>
    </comment>
    <comment ref="B11" authorId="0" shapeId="0">
      <text>
        <t>Fish Audio: second SAFE converts at the lower of cap or discounted price</t>
      </text>
    </comment>
    <comment ref="B12" authorId="0" shapeId="0">
      <text>
        <t>Source: SAFE #2 agreement</t>
      </text>
    </comment>
    <comment ref="B13" authorId="0" shapeId="0">
      <text>
        <t>Source: SAFE #2 agreement</t>
      </text>
    </comment>
    <comment ref="B14" authorId="0" shapeId="0">
      <text>
        <t>Fish Audio: note includes accrued interest; both convert at Series Seed</t>
      </text>
    </comment>
    <comment ref="B15" authorId="0" shapeId="0">
      <text>
        <t>Source: note agreement; annual simple interest rate</t>
      </text>
    </comment>
    <comment ref="B16" authorId="0" shapeId="0">
      <text>
        <t>Source: note agreement; months from issuance to conversion</t>
      </text>
    </comment>
    <comment ref="B17" authorId="0" shapeId="0">
      <text>
        <t>Source: note agreement; cap on conversion valuation</t>
      </text>
    </comment>
    <comment ref="B18" authorId="0" shapeId="0">
      <text>
        <t>Source: note agreement</t>
      </text>
    </comment>
    <comment ref="B19" authorId="0" shapeId="0">
      <text>
        <t>Source: capitalization table; total founder shares outstanding pre-round</t>
      </text>
    </comment>
    <comment ref="B20" authorId="0" shapeId="0">
      <text>
        <t>Source: 409A / board resolution; pre-round option pool (issued + reserved)</t>
      </text>
    </comment>
    <comment ref="B21" authorId="0" shapeId="0">
      <text>
        <t>Fish Audio: the option pool shuffle — why 10% post-money costs founders more than they think</t>
      </text>
    </comment>
    <comment ref="B48" authorId="0" shapeId="0">
      <text>
        <t>Fish Audio: option pool shuffle — investors require 10% post-money; the top-up dilutes founders before the round closes, not investors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 /><Relationship Type="http://schemas.openxmlformats.org/officeDocument/2006/relationships/vmlDrawing" Target="/xl/drawings/commentsDrawing1.vml" Id="anysvml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72"/>
  <sheetViews>
    <sheetView showGridLines="1" workbookViewId="0">
      <pane xSplit="1" ySplit="4" topLeftCell="B5" activePane="bottomRight" state="frozen"/>
      <selection pane="topRight" activeCell="A1" sqref="A1"/>
      <selection pane="bottomLeft" activeCell="A1" sqref="A1"/>
      <selection pane="bottomRight" activeCell="A1" sqref="A1"/>
    </sheetView>
  </sheetViews>
  <sheetFormatPr baseColWidth="8" defaultRowHeight="15"/>
  <cols>
    <col width="36" customWidth="1" min="1" max="1"/>
    <col width="18" customWidth="1" min="2" max="2"/>
    <col width="18" customWidth="1" min="3" max="3"/>
    <col width="18" customWidth="1" min="4" max="4"/>
    <col width="16" customWidth="1" min="5" max="5"/>
    <col width="16" customWidth="1" min="6" max="6"/>
  </cols>
  <sheetData>
    <row r="1">
      <c r="A1" s="1" t="inlineStr">
        <is>
          <t>SERIES SEED FINANCING — CAP TABLE PROFORMA</t>
        </is>
      </c>
    </row>
    <row r="2">
      <c r="A2" s="2" t="inlineStr">
        <is>
          <t>Amounts in dollars · Shares are whole numbers · Ownership % post-money</t>
        </is>
      </c>
    </row>
    <row r="3" ht="6" customHeight="1"/>
    <row r="4" ht="20" customHeight="1">
      <c r="A4" s="3" t="inlineStr">
        <is>
          <t>SECTION 1 — INPUT ASSUMPTIONS</t>
        </is>
      </c>
    </row>
    <row r="5" ht="16" customHeight="1">
      <c r="A5" s="4" t="inlineStr">
        <is>
          <t>Parameter</t>
        </is>
      </c>
      <c r="B5" s="4" t="inlineStr">
        <is>
          <t>Value</t>
        </is>
      </c>
      <c r="C5" s="4" t="inlineStr">
        <is>
          <t>Notes</t>
        </is>
      </c>
    </row>
    <row r="6" ht="16" customHeight="1">
      <c r="A6" s="5" t="inlineStr">
        <is>
          <t>Pre-Money Valuation ($)</t>
        </is>
      </c>
      <c r="B6" s="6" t="n">
        <v>10000000</v>
      </c>
      <c r="C6" s="2" t="inlineStr">
        <is>
          <t>Negotiated; this is the valuation BEFORE the new money goes in</t>
        </is>
      </c>
    </row>
    <row r="7" ht="16" customHeight="1">
      <c r="A7" s="5" t="inlineStr">
        <is>
          <t>Series Seed Investment ($)</t>
        </is>
      </c>
      <c r="B7" s="6" t="n">
        <v>1500000</v>
      </c>
      <c r="C7" s="2" t="inlineStr">
        <is>
          <t>New equity dollars; excludes converting instruments</t>
        </is>
      </c>
    </row>
    <row r="8" ht="16" customHeight="1">
      <c r="A8" s="5" t="inlineStr">
        <is>
          <t>SAFE #1 — Principal ($)</t>
        </is>
      </c>
      <c r="B8" s="6" t="n">
        <v>500000</v>
      </c>
      <c r="C8" s="2" t="inlineStr">
        <is>
          <t>Converts to equity at Series Seed closing</t>
        </is>
      </c>
    </row>
    <row r="9" ht="16" customHeight="1">
      <c r="A9" s="5" t="inlineStr">
        <is>
          <t>SAFE #1 — Valuation Cap ($)</t>
        </is>
      </c>
      <c r="B9" s="6" t="n">
        <v>8000000</v>
      </c>
      <c r="C9" s="2" t="inlineStr">
        <is>
          <t>Lower of cap-implied price or discounted Series Seed price</t>
        </is>
      </c>
    </row>
    <row r="10" ht="16" customHeight="1">
      <c r="A10" s="5" t="inlineStr">
        <is>
          <t>SAFE #1 — Discount Rate</t>
        </is>
      </c>
      <c r="B10" s="7" t="n">
        <v>0.2</v>
      </c>
      <c r="C10" s="2" t="inlineStr">
        <is>
          <t>Typical: 15–20% for seed SAFEs</t>
        </is>
      </c>
    </row>
    <row r="11" ht="16" customHeight="1">
      <c r="A11" s="5" t="inlineStr">
        <is>
          <t>SAFE #2 — Principal ($)</t>
        </is>
      </c>
      <c r="B11" s="6" t="n">
        <v>250000</v>
      </c>
      <c r="C11" s="2" t="inlineStr"/>
    </row>
    <row r="12" ht="16" customHeight="1">
      <c r="A12" s="5" t="inlineStr">
        <is>
          <t>SAFE #2 — Valuation Cap ($)</t>
        </is>
      </c>
      <c r="B12" s="6" t="n">
        <v>8000000</v>
      </c>
      <c r="C12" s="2" t="inlineStr"/>
    </row>
    <row r="13" ht="16" customHeight="1">
      <c r="A13" s="5" t="inlineStr">
        <is>
          <t>SAFE #2 — Discount Rate</t>
        </is>
      </c>
      <c r="B13" s="7" t="n">
        <v>0.2</v>
      </c>
      <c r="C13" s="2" t="inlineStr"/>
    </row>
    <row r="14" ht="16" customHeight="1">
      <c r="A14" s="5" t="inlineStr">
        <is>
          <t>Conv. Note — Principal ($)</t>
        </is>
      </c>
      <c r="B14" s="6" t="n">
        <v>300000</v>
      </c>
      <c r="C14" s="2" t="inlineStr">
        <is>
          <t>Principal + accrued interest both convert</t>
        </is>
      </c>
    </row>
    <row r="15" ht="16" customHeight="1">
      <c r="A15" s="5" t="inlineStr">
        <is>
          <t>Conv. Note — Interest Rate</t>
        </is>
      </c>
      <c r="B15" s="7" t="n">
        <v>0.06</v>
      </c>
      <c r="C15" s="2" t="inlineStr">
        <is>
          <t>Simple interest (not compound) is standard</t>
        </is>
      </c>
    </row>
    <row r="16" ht="16" customHeight="1">
      <c r="A16" s="5" t="inlineStr">
        <is>
          <t>Conv. Note — Months Outstanding</t>
        </is>
      </c>
      <c r="B16" s="8" t="n">
        <v>18</v>
      </c>
      <c r="C16" s="2" t="inlineStr">
        <is>
          <t>Enter whole months (e.g. 18)</t>
        </is>
      </c>
    </row>
    <row r="17" ht="16" customHeight="1">
      <c r="A17" s="5" t="inlineStr">
        <is>
          <t>Conv. Note — Valuation Cap ($)</t>
        </is>
      </c>
      <c r="B17" s="6" t="n">
        <v>9000000</v>
      </c>
      <c r="C17" s="2" t="inlineStr"/>
    </row>
    <row r="18" ht="16" customHeight="1">
      <c r="A18" s="5" t="inlineStr">
        <is>
          <t>Conv. Note — Discount Rate</t>
        </is>
      </c>
      <c r="B18" s="7" t="n">
        <v>0.2</v>
      </c>
      <c r="C18" s="2" t="inlineStr"/>
    </row>
    <row r="19" ht="16" customHeight="1">
      <c r="A19" s="5" t="inlineStr">
        <is>
          <t>Founder Shares — Pre-Round (total)</t>
        </is>
      </c>
      <c r="B19" s="9" t="n">
        <v>8000000</v>
      </c>
      <c r="C19" s="2" t="inlineStr">
        <is>
          <t>Common shares only — before any new issuance</t>
        </is>
      </c>
    </row>
    <row r="20" ht="16" customHeight="1">
      <c r="A20" s="5" t="inlineStr">
        <is>
          <t>Existing Option Pool — Pre-Round</t>
        </is>
      </c>
      <c r="B20" s="9" t="n">
        <v>800000</v>
      </c>
      <c r="C20" s="2" t="inlineStr">
        <is>
          <t>Issued options + unissued reserved pool</t>
        </is>
      </c>
    </row>
    <row r="21" ht="16" customHeight="1">
      <c r="A21" s="5" t="inlineStr">
        <is>
          <t>Post-Money Option Pool (% of total)</t>
        </is>
      </c>
      <c r="B21" s="7" t="n">
        <v>0.1</v>
      </c>
      <c r="C21" s="2" t="inlineStr">
        <is>
          <t>Standard Series A/Seed expectation: 10% post-money</t>
        </is>
      </c>
    </row>
    <row r="22" ht="6" customHeight="1"/>
    <row r="23" ht="20" customHeight="1">
      <c r="A23" s="3" t="inlineStr">
        <is>
          <t>SECTION 2 — CONVERSION PRICE CALCULATIONS</t>
        </is>
      </c>
    </row>
    <row r="24" ht="16" customHeight="1">
      <c r="A24" s="4" t="inlineStr">
        <is>
          <t>Item</t>
        </is>
      </c>
      <c r="B24" s="4" t="inlineStr">
        <is>
          <t>Value</t>
        </is>
      </c>
      <c r="C24" s="4" t="inlineStr">
        <is>
          <t>Formula Logic</t>
        </is>
      </c>
    </row>
    <row r="25">
      <c r="A25" s="5" t="inlineStr">
        <is>
          <t>Post-Money Valuation ($)</t>
        </is>
      </c>
      <c r="B25" s="10">
        <f>B6+B7</f>
        <v/>
      </c>
      <c r="C25" s="2" t="inlineStr">
        <is>
          <t>Pre-money + new investment</t>
        </is>
      </c>
    </row>
    <row r="26">
      <c r="A26" s="5" t="inlineStr">
        <is>
          <t>Series Seed Price / Share ($) — pre-shuffle</t>
        </is>
      </c>
      <c r="B26" s="11">
        <f>B6/(B19+B20)</f>
        <v/>
      </c>
      <c r="C26" s="2" t="inlineStr">
        <is>
          <t>Pre-money ÷ (founder shares + existing pool)</t>
        </is>
      </c>
    </row>
    <row r="27">
      <c r="A27" s="5" t="inlineStr">
        <is>
          <t>SAFE #1 — Cap Price / Share ($)</t>
        </is>
      </c>
      <c r="B27" s="11">
        <f>B9/(B19+B20)</f>
        <v/>
      </c>
      <c r="C27" s="2" t="inlineStr">
        <is>
          <t>Cap ÷ pre-round shares (same denominator)</t>
        </is>
      </c>
    </row>
    <row r="28">
      <c r="A28" s="5" t="inlineStr">
        <is>
          <t>SAFE #1 — Discount Price / Share ($)</t>
        </is>
      </c>
      <c r="B28" s="11">
        <f>B26*(1-B10)</f>
        <v/>
      </c>
      <c r="C28" s="2" t="inlineStr">
        <is>
          <t>Series Seed price × (1 − discount rate)</t>
        </is>
      </c>
    </row>
    <row r="29">
      <c r="A29" s="5" t="inlineStr">
        <is>
          <t>SAFE #1 — Conversion Price / Share ($)</t>
        </is>
      </c>
      <c r="B29" s="12">
        <f>MIN(B27,B28)</f>
        <v/>
      </c>
      <c r="C29" s="2" t="inlineStr">
        <is>
          <t>MIN(cap price, discounted price) — SAFE standard</t>
        </is>
      </c>
    </row>
    <row r="30">
      <c r="A30" s="5" t="inlineStr">
        <is>
          <t>SAFE #2 — Cap Price / Share ($)</t>
        </is>
      </c>
      <c r="B30" s="11">
        <f>B12/(B19+B20)</f>
        <v/>
      </c>
    </row>
    <row r="31">
      <c r="A31" s="5" t="inlineStr">
        <is>
          <t>SAFE #2 — Discount Price / Share ($)</t>
        </is>
      </c>
      <c r="B31" s="11">
        <f>B26*(1-B13)</f>
        <v/>
      </c>
    </row>
    <row r="32">
      <c r="A32" s="5" t="inlineStr">
        <is>
          <t>SAFE #2 — Conversion Price / Share ($)</t>
        </is>
      </c>
      <c r="B32" s="12">
        <f>MIN(B30,B31)</f>
        <v/>
      </c>
    </row>
    <row r="33">
      <c r="A33" s="5" t="inlineStr">
        <is>
          <t>Conv. Note — Accrued Interest ($)</t>
        </is>
      </c>
      <c r="B33" s="10">
        <f>B14*B15*(B16/12)</f>
        <v/>
      </c>
      <c r="C33" s="2" t="inlineStr">
        <is>
          <t>Principal × rate × (months ÷ 12)  [simple interest]</t>
        </is>
      </c>
    </row>
    <row r="34">
      <c r="A34" s="5" t="inlineStr">
        <is>
          <t>Conv. Note — Total Converted Amount ($)</t>
        </is>
      </c>
      <c r="B34" s="10">
        <f>B14+B33</f>
        <v/>
      </c>
    </row>
    <row r="35">
      <c r="A35" s="5" t="inlineStr">
        <is>
          <t>Conv. Note — Cap Price / Share ($)</t>
        </is>
      </c>
      <c r="B35" s="11">
        <f>B17/(B19+B20)</f>
        <v/>
      </c>
    </row>
    <row r="36">
      <c r="A36" s="5" t="inlineStr">
        <is>
          <t>Conv. Note — Discount Price / Share ($)</t>
        </is>
      </c>
      <c r="B36" s="11">
        <f>B26*(1-B18)</f>
        <v/>
      </c>
    </row>
    <row r="37">
      <c r="A37" s="5" t="inlineStr">
        <is>
          <t>Conv. Note — Conversion Price / Share ($)</t>
        </is>
      </c>
      <c r="B37" s="12">
        <f>MIN(B35,B36)</f>
        <v/>
      </c>
    </row>
    <row r="39" ht="6" customHeight="1"/>
    <row r="40" ht="20" customHeight="1">
      <c r="A40" s="3" t="inlineStr">
        <is>
          <t>SECTION 3 — POST-ROUND SHARE COUNTS (with option pool shuffle)</t>
        </is>
      </c>
    </row>
    <row r="41" ht="16" customHeight="1">
      <c r="A41" s="4" t="inlineStr">
        <is>
          <t>Holder</t>
        </is>
      </c>
      <c r="B41" s="4" t="inlineStr">
        <is>
          <t>Shares Issued</t>
        </is>
      </c>
      <c r="C41" s="4" t="inlineStr">
        <is>
          <t>Ownership %</t>
        </is>
      </c>
      <c r="D41" s="4" t="inlineStr">
        <is>
          <t>Notes</t>
        </is>
      </c>
    </row>
    <row r="42">
      <c r="A42" s="5" t="inlineStr">
        <is>
          <t>SAFE #1 Holders</t>
        </is>
      </c>
      <c r="B42" s="13">
        <f>ROUND(B8/B29,0)</f>
        <v/>
      </c>
      <c r="C42" s="14">
        <f>B42/B49</f>
        <v/>
      </c>
      <c r="D42" s="2" t="inlineStr">
        <is>
          <t>Principal ÷ conversion price</t>
        </is>
      </c>
    </row>
    <row r="43">
      <c r="A43" s="5" t="inlineStr">
        <is>
          <t>SAFE #2 Holders</t>
        </is>
      </c>
      <c r="B43" s="13">
        <f>ROUND(B11/B32,0)</f>
        <v/>
      </c>
      <c r="C43" s="14">
        <f>B43/B49</f>
        <v/>
      </c>
      <c r="D43" s="2" t="inlineStr">
        <is>
          <t>Principal ÷ conversion price</t>
        </is>
      </c>
    </row>
    <row r="44">
      <c r="A44" s="5" t="inlineStr">
        <is>
          <t>Convertible Note Holders</t>
        </is>
      </c>
      <c r="B44" s="13">
        <f>ROUND(B34/B37,0)</f>
        <v/>
      </c>
      <c r="C44" s="14">
        <f>B44/B49</f>
        <v/>
      </c>
      <c r="D44" s="2" t="inlineStr">
        <is>
          <t>(Principal + interest) ÷ conversion price</t>
        </is>
      </c>
    </row>
    <row r="45">
      <c r="A45" s="5" t="inlineStr">
        <is>
          <t>Series Seed Investors (new money)</t>
        </is>
      </c>
      <c r="B45" s="13">
        <f>ROUND(B7/B26,0)</f>
        <v/>
      </c>
      <c r="C45" s="14">
        <f>B45/B49</f>
        <v/>
      </c>
      <c r="D45" s="2" t="inlineStr">
        <is>
          <t>Investment ÷ Series Seed price/share</t>
        </is>
      </c>
    </row>
    <row r="46">
      <c r="A46" s="5" t="inlineStr">
        <is>
          <t>Founders (existing common)</t>
        </is>
      </c>
      <c r="B46" s="13">
        <f>B19</f>
        <v/>
      </c>
      <c r="C46" s="14">
        <f>B46/B49</f>
        <v/>
      </c>
      <c r="D46" s="2" t="inlineStr">
        <is>
          <t>Pre-round founder shares; no change</t>
        </is>
      </c>
    </row>
    <row r="47">
      <c r="A47" s="5" t="inlineStr">
        <is>
          <t>Existing Option Pool (pre-round)</t>
        </is>
      </c>
      <c r="B47" s="13">
        <f>B20</f>
        <v/>
      </c>
      <c r="C47" s="14">
        <f>B47/B49</f>
        <v/>
      </c>
      <c r="D47" s="2" t="inlineStr">
        <is>
          <t>Carries over; pool shuffle tops this up</t>
        </is>
      </c>
    </row>
    <row r="48">
      <c r="A48" s="5" t="inlineStr">
        <is>
          <t>New Option Pool Shares (pool shuffle top-up)</t>
        </is>
      </c>
      <c r="B48" s="13">
        <f>ROUND((B21*(B42+B43+B44+B45+B46+B47)-B47)/(1-B21),0)</f>
        <v/>
      </c>
      <c r="C48" s="14">
        <f>B48/B49</f>
        <v/>
      </c>
      <c r="D48" s="2" t="inlineStr">
        <is>
          <t>Pool shuffle — funded by founders pre-close</t>
        </is>
      </c>
    </row>
    <row r="49">
      <c r="A49" s="15" t="inlineStr">
        <is>
          <t>TOTAL POST-MONEY SHARES</t>
        </is>
      </c>
      <c r="B49" s="16">
        <f>SUM(B42:B48)</f>
        <v/>
      </c>
      <c r="C49" s="17">
        <f>B49/B49</f>
        <v/>
      </c>
    </row>
    <row r="51">
      <c r="A51" s="18" t="inlineStr">
        <is>
          <t>VALIDATION: Option pool % of total post-money</t>
        </is>
      </c>
      <c r="B51" s="14">
        <f>(B47+B48)/B49</f>
        <v/>
      </c>
      <c r="C51" s="2" t="inlineStr">
        <is>
          <t>Should equal input cell B21</t>
        </is>
      </c>
    </row>
    <row r="52">
      <c r="A52" s="18" t="inlineStr">
        <is>
          <t>VALIDATION: Total capital received (should = B7+B8+B11+B34)</t>
        </is>
      </c>
      <c r="B52" s="10">
        <f>B42*B29+B43*B32+B44*B37+B45*B26</f>
        <v/>
      </c>
      <c r="C52" s="2" t="inlineStr">
        <is>
          <t>Should ≈ B7+B8+B11+B34 (total dollars converted to equity)</t>
        </is>
      </c>
    </row>
    <row r="53">
      <c r="A53" s="25" t="inlineStr">
        <is>
          <t>NOTE: post-money ≠ total_shares × SS_price (SAFEs/notes convert at discount)</t>
        </is>
      </c>
    </row>
    <row r="54" ht="6" customHeight="1"/>
    <row r="55" ht="20" customHeight="1">
      <c r="A55" s="3" t="inlineStr">
        <is>
          <t>SECTION 4 — SUMMARY CAP TABLE</t>
        </is>
      </c>
    </row>
    <row r="56" ht="16" customHeight="1">
      <c r="A56" s="4" t="inlineStr">
        <is>
          <t>Holder</t>
        </is>
      </c>
      <c r="B56" s="4" t="inlineStr">
        <is>
          <t>Share Class</t>
        </is>
      </c>
      <c r="C56" s="4" t="inlineStr">
        <is>
          <t>Shares</t>
        </is>
      </c>
      <c r="D56" s="4" t="inlineStr">
        <is>
          <t>% Ownership</t>
        </is>
      </c>
      <c r="E56" s="4" t="inlineStr">
        <is>
          <t>Implied Value ($)</t>
        </is>
      </c>
      <c r="F56" s="4" t="inlineStr">
        <is>
          <t>Notes</t>
        </is>
      </c>
    </row>
    <row r="57" ht="16" customHeight="1">
      <c r="A57" s="5" t="inlineStr">
        <is>
          <t>Founders</t>
        </is>
      </c>
      <c r="B57" s="5" t="inlineStr">
        <is>
          <t>Common</t>
        </is>
      </c>
      <c r="C57" s="13">
        <f>B46</f>
        <v/>
      </c>
      <c r="D57" s="14">
        <f>D57/D$63</f>
        <v/>
      </c>
      <c r="E57" s="10">
        <f>C57*B26</f>
        <v/>
      </c>
      <c r="F57" s="2" t="inlineStr">
        <is>
          <t>Pre-round shares; diluted by round</t>
        </is>
      </c>
    </row>
    <row r="58" ht="16" customHeight="1">
      <c r="A58" s="5" t="inlineStr">
        <is>
          <t>SAFE #1 Holders</t>
        </is>
      </c>
      <c r="B58" s="5" t="inlineStr">
        <is>
          <t>Series Seed Pref</t>
        </is>
      </c>
      <c r="C58" s="13">
        <f>B42</f>
        <v/>
      </c>
      <c r="D58" s="14">
        <f>D58/D$63</f>
        <v/>
      </c>
      <c r="E58" s="10">
        <f>C58*B26</f>
        <v/>
      </c>
      <c r="F58" s="2" t="inlineStr">
        <is>
          <t>Converted at MIN(cap,discount)</t>
        </is>
      </c>
    </row>
    <row r="59" ht="16" customHeight="1">
      <c r="A59" s="5" t="inlineStr">
        <is>
          <t>SAFE #2 Holders</t>
        </is>
      </c>
      <c r="B59" s="5" t="inlineStr">
        <is>
          <t>Series Seed Pref</t>
        </is>
      </c>
      <c r="C59" s="13">
        <f>B43</f>
        <v/>
      </c>
      <c r="D59" s="14">
        <f>D59/D$63</f>
        <v/>
      </c>
      <c r="E59" s="10">
        <f>C59*B26</f>
        <v/>
      </c>
      <c r="F59" s="2" t="inlineStr">
        <is>
          <t>Converted at MIN(cap,discount)</t>
        </is>
      </c>
    </row>
    <row r="60" ht="16" customHeight="1">
      <c r="A60" s="5" t="inlineStr">
        <is>
          <t>Conv. Note Holders</t>
        </is>
      </c>
      <c r="B60" s="5" t="inlineStr">
        <is>
          <t>Series Seed Pref</t>
        </is>
      </c>
      <c r="C60" s="13">
        <f>B44</f>
        <v/>
      </c>
      <c r="D60" s="14">
        <f>D60/D$63</f>
        <v/>
      </c>
      <c r="E60" s="10">
        <f>C60*B26</f>
        <v/>
      </c>
      <c r="F60" s="2" t="inlineStr">
        <is>
          <t>Principal + interest converted</t>
        </is>
      </c>
    </row>
    <row r="61" ht="16" customHeight="1">
      <c r="A61" s="5" t="inlineStr">
        <is>
          <t>Series Seed Investors</t>
        </is>
      </c>
      <c r="B61" s="5" t="inlineStr">
        <is>
          <t>Series Seed Pref</t>
        </is>
      </c>
      <c r="C61" s="13">
        <f>B45</f>
        <v/>
      </c>
      <c r="D61" s="14">
        <f>D61/D$63</f>
        <v/>
      </c>
      <c r="E61" s="10">
        <f>C61*B26</f>
        <v/>
      </c>
      <c r="F61" s="2" t="inlineStr">
        <is>
          <t>New money; full price/share</t>
        </is>
      </c>
    </row>
    <row r="62" ht="16" customHeight="1">
      <c r="A62" s="5" t="inlineStr">
        <is>
          <t>Option Pool (total post-rnd)</t>
        </is>
      </c>
      <c r="B62" s="5" t="inlineStr">
        <is>
          <t>Common (reserved)</t>
        </is>
      </c>
      <c r="C62" s="13">
        <f>B47+B48</f>
        <v/>
      </c>
      <c r="D62" s="14">
        <f>D62/D$63</f>
        <v/>
      </c>
      <c r="E62" s="10">
        <f>C62*B26</f>
        <v/>
      </c>
      <c r="F62" s="2" t="inlineStr">
        <is>
          <t>Existing + pool shuffle top-up</t>
        </is>
      </c>
    </row>
    <row r="63" ht="16" customHeight="1">
      <c r="A63" s="19" t="inlineStr">
        <is>
          <t>TOTAL</t>
        </is>
      </c>
      <c r="B63" s="19" t="inlineStr"/>
      <c r="C63" s="16">
        <f>SUM(C57:C62)</f>
        <v/>
      </c>
      <c r="D63" s="17">
        <f>SUM(D57:D62)</f>
        <v/>
      </c>
      <c r="E63" s="20">
        <f>SUM(E57:E62)</f>
        <v/>
      </c>
      <c r="F63" s="19" t="inlineStr"/>
    </row>
    <row r="65" ht="6" customHeight="1"/>
    <row r="66" ht="20" customHeight="1">
      <c r="A66" s="3" t="inlineStr">
        <is>
          <t>KEY METRICS</t>
        </is>
      </c>
    </row>
    <row r="67" ht="16" customHeight="1">
      <c r="A67" s="5" t="inlineStr">
        <is>
          <t>Pre-Money Valuation</t>
        </is>
      </c>
      <c r="B67" s="10">
        <f>$B$6</f>
        <v/>
      </c>
    </row>
    <row r="68" ht="16" customHeight="1">
      <c r="A68" s="5" t="inlineStr">
        <is>
          <t>Post-Money Valuation</t>
        </is>
      </c>
      <c r="B68" s="10">
        <f>$B$25</f>
        <v/>
      </c>
    </row>
    <row r="69" ht="16" customHeight="1">
      <c r="A69" s="5" t="inlineStr">
        <is>
          <t>Series Seed Price / Share</t>
        </is>
      </c>
      <c r="B69" s="11">
        <f>$B$26</f>
        <v/>
      </c>
    </row>
    <row r="70" ht="16" customHeight="1">
      <c r="A70" s="5" t="inlineStr">
        <is>
          <t>Total Dilutive Securities</t>
        </is>
      </c>
      <c r="B70" s="13">
        <f>B42+B43+B44+B45+B48</f>
        <v/>
      </c>
    </row>
    <row r="71" ht="16" customHeight="1">
      <c r="A71" s="5" t="inlineStr">
        <is>
          <t>Founder Dilution (pre→post)</t>
        </is>
      </c>
      <c r="B71" s="21">
        <f>B46/B49</f>
        <v/>
      </c>
    </row>
    <row r="72" ht="16" customHeight="1">
      <c r="A72" s="5" t="inlineStr">
        <is>
          <t>Effective Investor Ownership</t>
        </is>
      </c>
      <c r="B72" s="21">
        <f>(B42+B43+B44+B45)/B49</f>
        <v/>
      </c>
    </row>
  </sheetData>
  <mergeCells count="7">
    <mergeCell ref="A2:F2"/>
    <mergeCell ref="A66:F66"/>
    <mergeCell ref="A1:F1"/>
    <mergeCell ref="A23:F23"/>
    <mergeCell ref="A40:F40"/>
    <mergeCell ref="A4:F4"/>
    <mergeCell ref="A55:F55"/>
  </mergeCell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24"/>
  <sheetViews>
    <sheetView workbookViewId="0">
      <selection activeCell="A1" sqref="A1"/>
    </sheetView>
  </sheetViews>
  <sheetFormatPr baseColWidth="8" defaultRowHeight="15"/>
  <cols>
    <col width="42" customWidth="1" min="1" max="1"/>
    <col width="60" customWidth="1" min="2" max="2"/>
  </cols>
  <sheetData>
    <row r="1">
      <c r="A1" s="22" t="inlineStr">
        <is>
          <t>SERIES SEED PROFORMA — ASSUMPTIONS &amp; METHODOLOGY</t>
        </is>
      </c>
    </row>
    <row r="2" ht="20" customHeight="1">
      <c r="A2" s="23" t="inlineStr">
        <is>
          <t>COLOR CODING LEGEND</t>
        </is>
      </c>
    </row>
    <row r="3" ht="16" customHeight="1">
      <c r="A3" s="15" t="inlineStr">
        <is>
          <t>Blue text, yellow background</t>
        </is>
      </c>
      <c r="B3" s="24" t="inlineStr">
        <is>
          <t>User-editable input assumptions (Section 1 of Cap Table sheet)</t>
        </is>
      </c>
    </row>
    <row r="4" ht="16" customHeight="1">
      <c r="A4" s="15" t="inlineStr">
        <is>
          <t>Black text, white background</t>
        </is>
      </c>
      <c r="B4" s="24" t="inlineStr">
        <is>
          <t>Calculated values — do not edit</t>
        </is>
      </c>
    </row>
    <row r="5" ht="16" customHeight="1">
      <c r="A5" s="15" t="inlineStr">
        <is>
          <t>Green highlighting</t>
        </is>
      </c>
      <c r="B5" s="24" t="inlineStr">
        <is>
          <t>Sub-total and total rows</t>
        </is>
      </c>
    </row>
    <row r="6" ht="8" customHeight="1"/>
    <row r="7" ht="20" customHeight="1">
      <c r="A7" s="23" t="inlineStr">
        <is>
          <t>METHODOLOGY NOTES</t>
        </is>
      </c>
    </row>
    <row r="8" ht="45" customHeight="1">
      <c r="A8" s="15" t="inlineStr">
        <is>
          <t>SAFE Conversion</t>
        </is>
      </c>
      <c r="B8" s="24" t="inlineStr">
        <is>
          <t>SAFEs convert at the LOWER of (a) the price implied by the valuation cap divided by pre-round shares, or (b) the Series Seed price per share multiplied by (1 minus the discount rate). This is the Y Combinator standard SAFE mechanics.</t>
        </is>
      </c>
    </row>
    <row r="9" ht="45" customHeight="1">
      <c r="A9" s="15" t="inlineStr">
        <is>
          <t>Convertible Note Conversion</t>
        </is>
      </c>
      <c r="B9" s="24" t="inlineStr">
        <is>
          <t>Notes convert the principal amount PLUS accrued simple interest. Accrued interest = Principal × Annual Rate × (Months / 12). The conversion price uses the same MIN(cap, discount) mechanic as SAFEs.</t>
        </is>
      </c>
    </row>
    <row r="10" ht="45" customHeight="1">
      <c r="A10" s="15" t="inlineStr">
        <is>
          <t>Option Pool Shuffle</t>
        </is>
      </c>
      <c r="B10" s="24" t="inlineStr">
        <is>
          <t>Investors in a Series Seed round typically require the option pool to be 10% of the post-money fully diluted shares. The 'shuffle' means the pool is expanded BEFORE the round closes, using pre-round shares. This means the dilution from the top-up hits founders, not investors. The model calculates the exact top-up shares required to achieve the target post-money percentage.</t>
        </is>
      </c>
    </row>
    <row r="11" ht="45" customHeight="1">
      <c r="A11" s="15" t="inlineStr">
        <is>
          <t>Price Per Share Denominator</t>
        </is>
      </c>
      <c r="B11" s="24" t="inlineStr">
        <is>
          <t>The Series Seed price per share is calculated as Pre-Money Valuation divided by (Founder Shares + Existing Option Pool). This is the standard denominator. It does NOT include converting SAFE/note shares in the denominator, as those are priced at conversion using the negotiated cap/discount, not at the full Series Seed price.</t>
        </is>
      </c>
    </row>
    <row r="12" ht="45" customHeight="1">
      <c r="A12" s="15" t="inlineStr">
        <is>
          <t>Implied Value Column</t>
        </is>
      </c>
      <c r="B12" s="24" t="inlineStr">
        <is>
          <t>The implied value for each holder is calculated as their shares multiplied by the Series Seed price per share. This is not a liquidation preference analysis — preferred shares have liquidation preferences that must be modeled separately to determine actual cash proceeds in an exit.</t>
        </is>
      </c>
    </row>
    <row r="13" ht="8" customHeight="1"/>
    <row r="14" ht="20" customHeight="1">
      <c r="A14" s="23" t="inlineStr">
        <is>
          <t>WHAT THIS MODEL DOES NOT INCLUDE</t>
        </is>
      </c>
    </row>
    <row r="15" ht="45" customHeight="1">
      <c r="A15" s="15" t="inlineStr">
        <is>
          <t>Liquidation preference waterfall</t>
        </is>
      </c>
      <c r="B15" s="24" t="inlineStr">
        <is>
          <t>In a real exit, preferred stockholders receive their liquidation preference (typically 1x non-participating) before common stockholders receive anything. This cap table shows percentage ownership, not exit proceeds.</t>
        </is>
      </c>
    </row>
    <row r="16" ht="45" customHeight="1">
      <c r="A16" s="15" t="inlineStr">
        <is>
          <t>Pro-rata rights</t>
        </is>
      </c>
      <c r="B16" s="24" t="inlineStr">
        <is>
          <t>SAFE and note holders often have pro-rata rights to invest in future rounds. These are contractual and not modeled here.</t>
        </is>
      </c>
    </row>
    <row r="17" ht="45" customHeight="1">
      <c r="A17" s="15" t="inlineStr">
        <is>
          <t>Anti-dilution adjustment</t>
        </is>
      </c>
      <c r="B17" s="24" t="inlineStr">
        <is>
          <t>If the company raises a down round, broad-based weighted average anti-dilution provisions will adjust the conversion price of existing preferred shares. Not modeled here.</t>
        </is>
      </c>
    </row>
    <row r="18" ht="45" customHeight="1">
      <c r="A18" s="15" t="inlineStr">
        <is>
          <t>Multiple founder splits</t>
        </is>
      </c>
      <c r="B18" s="24" t="inlineStr">
        <is>
          <t>This model treats founders as a single block. For multiple founders with different vesting schedules, build a separate founder cap table.</t>
        </is>
      </c>
    </row>
    <row r="19" ht="8" customHeight="1"/>
    <row r="20" ht="20" customHeight="1">
      <c r="A20" s="23" t="inlineStr">
        <is>
          <t>AUDIO COMMENTARY</t>
        </is>
      </c>
    </row>
    <row r="21" ht="16" customHeight="1">
      <c r="A21" s="15" t="inlineStr">
        <is>
          <t>Fish Audio — SAFE mechanics</t>
        </is>
      </c>
      <c r="B21" s="24" t="inlineStr">
        <is>
          <t>Cell B8: Explains valuation cap conversion price calculation</t>
        </is>
      </c>
    </row>
    <row r="22" ht="16" customHeight="1">
      <c r="A22" s="15" t="inlineStr">
        <is>
          <t>Fish Audio — Discount rate</t>
        </is>
      </c>
      <c r="B22" s="24" t="inlineStr">
        <is>
          <t>Cell B10: Explains how the discount rate interacts with the cap</t>
        </is>
      </c>
    </row>
    <row r="23" ht="16" customHeight="1">
      <c r="A23" s="15" t="inlineStr">
        <is>
          <t>Fish Audio — Note conversion</t>
        </is>
      </c>
      <c r="B23" s="24" t="inlineStr">
        <is>
          <t>Cell B14: Explains principal + interest conversion mechanics</t>
        </is>
      </c>
    </row>
    <row r="24" ht="45" customHeight="1">
      <c r="A24" s="15" t="inlineStr">
        <is>
          <t>Fish Audio — Option pool shuffle</t>
        </is>
      </c>
      <c r="B24" s="24" t="inlineStr">
        <is>
          <t>Cell B21 and B48: Explains why 10% post-money costs founders more than 10% of pre-money</t>
        </is>
      </c>
    </row>
  </sheetData>
  <mergeCells count="5">
    <mergeCell ref="A20:B20"/>
    <mergeCell ref="A2:B2"/>
    <mergeCell ref="A7:B7"/>
    <mergeCell ref="A14:B14"/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2026-05-14T04:01:50Z</dcterms:created>
  <dcterms:modified xsi:type="dcterms:W3CDTF">2026-05-14T04:04:19Z</dcterms:modified>
</cp:coreProperties>
</file>